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Rapporter\Q2-2025\"/>
    </mc:Choice>
  </mc:AlternateContent>
  <xr:revisionPtr revIDLastSave="0" documentId="13_ncr:1_{5E09B477-107B-4BE7-BE84-E86D8F252315}" xr6:coauthVersionLast="47" xr6:coauthVersionMax="47" xr10:uidLastSave="{00000000-0000-0000-0000-000000000000}"/>
  <bookViews>
    <workbookView xWindow="-105" yWindow="0" windowWidth="26010" windowHeight="20985" xr2:uid="{DDC7A5C0-02E6-4D23-AB1A-BF4C6640C94A}"/>
  </bookViews>
  <sheets>
    <sheet name="EU KM1_H1 2025" sheetId="2" r:id="rId1"/>
  </sheets>
  <externalReferences>
    <externalReference r:id="rId2"/>
  </externalReference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3" i="2" l="1"/>
  <c r="D25" i="2"/>
  <c r="H25" i="2"/>
  <c r="G25" i="2"/>
  <c r="F25" i="2"/>
  <c r="E25" i="2"/>
  <c r="E12" i="2"/>
  <c r="D20" i="2" l="1"/>
  <c r="D19" i="2"/>
  <c r="D18" i="2"/>
  <c r="D17" i="2"/>
  <c r="D16" i="2"/>
  <c r="D15" i="2"/>
  <c r="H19" i="2"/>
  <c r="G19" i="2"/>
  <c r="F19" i="2"/>
  <c r="E19" i="2"/>
  <c r="H55" i="2"/>
  <c r="G55" i="2"/>
  <c r="F55" i="2"/>
  <c r="E55" i="2"/>
  <c r="D55" i="2"/>
  <c r="H50" i="2"/>
  <c r="G50" i="2"/>
  <c r="G51" i="2" s="1"/>
  <c r="F50" i="2"/>
  <c r="F51" i="2" s="1"/>
  <c r="E50" i="2"/>
  <c r="E51" i="2" s="1"/>
  <c r="D50" i="2"/>
  <c r="D51" i="2" s="1"/>
  <c r="H34" i="2"/>
  <c r="G33" i="2"/>
  <c r="G34" i="2" s="1"/>
  <c r="F33" i="2"/>
  <c r="F34" i="2" s="1"/>
  <c r="E33" i="2"/>
  <c r="E34" i="2" s="1"/>
  <c r="D33" i="2"/>
  <c r="D34" i="2" s="1"/>
  <c r="H24" i="2"/>
  <c r="G24" i="2"/>
  <c r="F24" i="2"/>
  <c r="E24" i="2"/>
  <c r="D24" i="2"/>
  <c r="H23" i="2"/>
  <c r="G23" i="2"/>
  <c r="F23" i="2"/>
  <c r="E23" i="2"/>
  <c r="D23" i="2"/>
  <c r="H17" i="2"/>
  <c r="G17" i="2"/>
  <c r="F17" i="2"/>
  <c r="E17" i="2"/>
  <c r="H15" i="2"/>
  <c r="G15" i="2"/>
  <c r="F15" i="2"/>
  <c r="E15" i="2"/>
  <c r="D35" i="2"/>
  <c r="F35" i="2" l="1"/>
  <c r="G35" i="2"/>
  <c r="H35" i="2"/>
  <c r="E35" i="2"/>
</calcChain>
</file>

<file path=xl/sharedStrings.xml><?xml version="1.0" encoding="utf-8"?>
<sst xmlns="http://schemas.openxmlformats.org/spreadsheetml/2006/main" count="90" uniqueCount="88">
  <si>
    <t>Skema EU KM1 – Skema om væsentlige målekriterier</t>
  </si>
  <si>
    <t>a</t>
  </si>
  <si>
    <t>b</t>
  </si>
  <si>
    <t>c</t>
  </si>
  <si>
    <t>d</t>
  </si>
  <si>
    <t>e</t>
  </si>
  <si>
    <t>Tilgængeligt kapitalgrundlag (beløb)</t>
  </si>
  <si>
    <t xml:space="preserve">Egentlig kernekapital (CET1) </t>
  </si>
  <si>
    <t xml:space="preserve">Kernekapital </t>
  </si>
  <si>
    <t xml:space="preserve">Samlet kapital </t>
  </si>
  <si>
    <t>Risikovægtede eksponeringer</t>
  </si>
  <si>
    <t>Samlet risikoeksponering</t>
  </si>
  <si>
    <r>
      <rPr>
        <b/>
        <sz val="11"/>
        <color rgb="FF000000"/>
        <rFont val="Calibri"/>
        <family val="2"/>
        <scheme val="minor"/>
      </rPr>
      <t>Kapitalprocenter (som en procentdel af den risikovægtede eksponering)</t>
    </r>
  </si>
  <si>
    <r>
      <rPr>
        <sz val="11"/>
        <color theme="1"/>
        <rFont val="Calibri"/>
        <family val="2"/>
        <scheme val="minor"/>
      </rPr>
      <t>Egentlig kernekapitalprocent (%)</t>
    </r>
  </si>
  <si>
    <t>Kernekapitalprocent (%)</t>
  </si>
  <si>
    <t>Kapitalprocent i alt (%)</t>
  </si>
  <si>
    <t>Krav om yderligere kapitalgrundlag til at tage højde for andre risici end risikoen for overdreven gearing (som en procentdel af den risikovægtede eksponering)</t>
  </si>
  <si>
    <r>
      <rPr>
        <sz val="11"/>
        <color theme="1"/>
        <rFont val="Calibri"/>
        <family val="2"/>
        <scheme val="minor"/>
      </rPr>
      <t>Krav om yderligere kapitalgrundlag til at tage højde for andre risici end risikoen for overdreven gearing (%)</t>
    </r>
    <r>
      <rPr>
        <sz val="11"/>
        <color rgb="FF000000"/>
        <rFont val="Calibri"/>
        <family val="2"/>
        <scheme val="minor"/>
      </rPr>
      <t xml:space="preserve"> </t>
    </r>
  </si>
  <si>
    <t xml:space="preserve">     heraf: i form af egentlig kernekapital (procentpoint)</t>
  </si>
  <si>
    <t xml:space="preserve">     heraf: i form af kernekapital (procentpoint)</t>
  </si>
  <si>
    <t>EU 7d</t>
  </si>
  <si>
    <t>Samlede SREP-kapitalgrundlagskrav (%)</t>
  </si>
  <si>
    <t>Kombineret bufferkrav og sammenlagt kapitalkrav (som en procentdel af den risikovægtede eksponering)</t>
  </si>
  <si>
    <t>Kapitalbevaringsbuffer (%)</t>
  </si>
  <si>
    <t>EU 8a</t>
  </si>
  <si>
    <t>Bevaringsbuffer som følge af makroprudentiel eller systemisk risiko identificeret på medlemsstatsniveau (%)</t>
  </si>
  <si>
    <t>Institutspecifik kontracyklisk kapitalbuffer (%)</t>
  </si>
  <si>
    <t>EU 9a</t>
  </si>
  <si>
    <t>Systemisk risikobuffer (%)</t>
  </si>
  <si>
    <t>Buffer for globale systemisk vigtige institutter (%)</t>
  </si>
  <si>
    <t>EU 10a</t>
  </si>
  <si>
    <t>Buffer for andre systemisk vigtige institutter (%)</t>
  </si>
  <si>
    <t>Kombineret bufferkrav (%)</t>
  </si>
  <si>
    <t>EU 11a</t>
  </si>
  <si>
    <t>Sammenlagte kapitalkrav (%)</t>
  </si>
  <si>
    <t>Tilgængelig egentlig kernekapital efter opfyldelse af samlede SREP-kapitalgrundlagskrav (%)</t>
  </si>
  <si>
    <t>Gearingsgrad</t>
  </si>
  <si>
    <t>Samlet eksponeringsmål</t>
  </si>
  <si>
    <t>Gearingsgrad (%)</t>
  </si>
  <si>
    <r>
      <rPr>
        <b/>
        <sz val="11"/>
        <color theme="1"/>
        <rFont val="Calibri"/>
        <family val="2"/>
        <scheme val="minor"/>
      </rPr>
      <t>Krav om yderligere kapitalgrundlag til at tage højde for risikoen for overdreven gearing (som en procentdel af det samlede eksponeringsmål)</t>
    </r>
  </si>
  <si>
    <t>EU 14a</t>
  </si>
  <si>
    <t xml:space="preserve">Krav om yderligere kapitalgrundlag til at tage højde for risikoen for overdreven gearing (%) </t>
  </si>
  <si>
    <t>EU 14b</t>
  </si>
  <si>
    <t>EU 14c</t>
  </si>
  <si>
    <t>Samlede SREP-gearingsgradkrav (%)</t>
  </si>
  <si>
    <t>Gearingsgradbuffer og sammenlagt gearingsgradkrav (som en procentdel af det samlede eksponeringsmål)</t>
  </si>
  <si>
    <t>EU 14d</t>
  </si>
  <si>
    <t>Krav vedrørende gearingsgradbuffer (%)</t>
  </si>
  <si>
    <t>EU 14e</t>
  </si>
  <si>
    <t>Sammenlagt gearingsgradkrav (%)</t>
  </si>
  <si>
    <t>Likviditetsdækningsgrad</t>
  </si>
  <si>
    <t>Likvide aktiver af høj kvalitet (HQLA) i alt (vægtet værdi — gennemsnit)</t>
  </si>
  <si>
    <t>EU 16a</t>
  </si>
  <si>
    <t xml:space="preserve">Udgående pengestrømme — Samlet vægtet værdi </t>
  </si>
  <si>
    <t>LCR skema 73 row 010 c060</t>
  </si>
  <si>
    <t>EU 16b</t>
  </si>
  <si>
    <t xml:space="preserve">Indgående pengestrømme — Samlet vægtet værdi </t>
  </si>
  <si>
    <t>LCR skema 74 row 010 c140</t>
  </si>
  <si>
    <t>Nettopengestrømme i alt (justeret værdi)</t>
  </si>
  <si>
    <t>LCR skema 76</t>
  </si>
  <si>
    <t>Likviditetsdækningsgrad (%)</t>
  </si>
  <si>
    <t>Net stable funding ratio</t>
  </si>
  <si>
    <t>Tilgængelig stabil finansiering i alt</t>
  </si>
  <si>
    <t>NSFR skema 84 row 120 c 0030</t>
  </si>
  <si>
    <t>Krævet stabil finansiering i alt</t>
  </si>
  <si>
    <t>NSFR skema 84 row 0010 c0020</t>
  </si>
  <si>
    <t>NSFR (%)</t>
  </si>
  <si>
    <t>LCR skema 72 row 010 c40</t>
  </si>
  <si>
    <t>Aktieselskabet Nordfyns Bank</t>
  </si>
  <si>
    <t>Alle tal er oplyst på koncernniveau</t>
  </si>
  <si>
    <t>4a</t>
  </si>
  <si>
    <t>Samlet risikoeksponering før gulv</t>
  </si>
  <si>
    <t>5b</t>
  </si>
  <si>
    <t>Egentlig kernekapitalprocent i betragtning af TREA uden gulv (%)</t>
  </si>
  <si>
    <t>6b</t>
  </si>
  <si>
    <t>Kernekapitalprocent i betragtning af TREA uden gulv (%)</t>
  </si>
  <si>
    <t>7b</t>
  </si>
  <si>
    <t>Kapitalprocent i alt i betragtning af TREA uden gulv (%)</t>
  </si>
  <si>
    <t>EU 7e</t>
  </si>
  <si>
    <t>EU 7f</t>
  </si>
  <si>
    <t>EU 7g</t>
  </si>
  <si>
    <t>COREP indberetninger &gt; KOFS KOFC &gt; Kapitaldækning koncern: CA2 Row 0010/item 1</t>
  </si>
  <si>
    <t>COREP indberetninger &gt; KOFS KOFC &gt; Kapitaldækning koncern: CA1 Row 0010/ID 1</t>
  </si>
  <si>
    <t>COREP indberetninger &gt; KOFS KOFC &gt; Kapitaldækning koncern: CA1 Row 0015/ID 1.1</t>
  </si>
  <si>
    <t>COREP indberetninger &gt; KOFS KOFC &gt; Kapitaldækning koncern: CA1 Row 0020/ID 1.1.1</t>
  </si>
  <si>
    <t>COREP indberetninger &gt; KLRS KLRC Leverage Ratio &gt; Leverage Ratio: LRCalc koncern 0300</t>
  </si>
  <si>
    <t>COREP indberetninger &gt; KLRS KLRC Leverage Ratio &gt; Leverage Ratio: LRCalc koncern 0340</t>
  </si>
  <si>
    <t>12,,3%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</si>
</sst>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-* #,##0_-;\-* #,##0_-;_-* &quot;-&quot;??_-;_-@_-"/>
    <numFmt numFmtId="166" formatCode="_-* #,##0.0_-;\-* #,##0.0_-;_-* &quot;-&quot;??_-;_-@_-"/>
    <numFmt numFmtId="167" formatCode="0.0%"/>
    <numFmt numFmtId="168" formatCode="_-* #,##0.00\ _k_r_._-;\-* #,##0.00\ _k_r_._-;_-* &quot;-&quot;??\ _k_r_.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AA322F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65" fontId="5" fillId="0" borderId="2" xfId="1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66" fontId="5" fillId="0" borderId="2" xfId="1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167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167" fontId="5" fillId="0" borderId="2" xfId="2" applyNumberFormat="1" applyFont="1" applyFill="1" applyBorder="1" applyAlignment="1">
      <alignment horizontal="center" vertical="center" wrapText="1"/>
    </xf>
    <xf numFmtId="0" fontId="9" fillId="0" borderId="0" xfId="0" applyFont="1"/>
    <xf numFmtId="9" fontId="8" fillId="0" borderId="2" xfId="0" applyNumberFormat="1" applyFont="1" applyBorder="1" applyAlignment="1">
      <alignment horizontal="center" vertical="center" wrapText="1"/>
    </xf>
    <xf numFmtId="9" fontId="8" fillId="0" borderId="2" xfId="2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3" fontId="5" fillId="0" borderId="2" xfId="1" applyNumberFormat="1" applyFont="1" applyFill="1" applyBorder="1" applyAlignment="1">
      <alignment horizontal="right" vertical="center"/>
    </xf>
    <xf numFmtId="168" fontId="0" fillId="0" borderId="0" xfId="0" applyNumberFormat="1"/>
    <xf numFmtId="165" fontId="0" fillId="0" borderId="0" xfId="0" applyNumberFormat="1"/>
    <xf numFmtId="0" fontId="0" fillId="0" borderId="2" xfId="0" applyBorder="1"/>
    <xf numFmtId="9" fontId="5" fillId="0" borderId="2" xfId="2" applyFont="1" applyFill="1" applyBorder="1" applyAlignment="1">
      <alignment horizontal="center" vertical="center" wrapText="1"/>
    </xf>
    <xf numFmtId="0" fontId="10" fillId="0" borderId="0" xfId="0" applyFont="1"/>
    <xf numFmtId="165" fontId="8" fillId="0" borderId="2" xfId="1" applyNumberFormat="1" applyFont="1" applyBorder="1" applyAlignment="1">
      <alignment horizontal="center" vertical="center" wrapText="1"/>
    </xf>
    <xf numFmtId="166" fontId="8" fillId="0" borderId="2" xfId="1" applyNumberFormat="1" applyFont="1" applyBorder="1" applyAlignment="1">
      <alignment horizontal="center" vertical="center" wrapText="1"/>
    </xf>
    <xf numFmtId="167" fontId="8" fillId="0" borderId="2" xfId="0" applyNumberFormat="1" applyFont="1" applyBorder="1" applyAlignment="1">
      <alignment horizontal="center" vertical="center" wrapText="1"/>
    </xf>
    <xf numFmtId="165" fontId="8" fillId="0" borderId="2" xfId="1" applyNumberFormat="1" applyFont="1" applyFill="1" applyBorder="1" applyAlignment="1">
      <alignment horizontal="center" vertical="center" wrapText="1"/>
    </xf>
    <xf numFmtId="167" fontId="8" fillId="0" borderId="2" xfId="2" applyNumberFormat="1" applyFont="1" applyFill="1" applyBorder="1" applyAlignment="1">
      <alignment horizontal="center" vertical="center" wrapText="1"/>
    </xf>
    <xf numFmtId="3" fontId="8" fillId="0" borderId="2" xfId="1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12" fillId="0" borderId="0" xfId="0" applyFont="1"/>
    <xf numFmtId="0" fontId="7" fillId="3" borderId="5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165" fontId="8" fillId="0" borderId="8" xfId="1" applyNumberFormat="1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3" fontId="8" fillId="0" borderId="2" xfId="1" applyNumberFormat="1" applyFont="1" applyBorder="1" applyAlignment="1">
      <alignment horizontal="right" vertical="center"/>
    </xf>
    <xf numFmtId="0" fontId="0" fillId="0" borderId="0" xfId="0" applyFont="1"/>
    <xf numFmtId="165" fontId="5" fillId="0" borderId="2" xfId="1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</cellXfs>
  <cellStyles count="3">
    <cellStyle name="Komma" xfId="1" builtinId="3"/>
    <cellStyle name="Normal" xfId="0" builtinId="0"/>
    <cellStyle name="Pro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b0008.sharepoint.com/sites/WorkPoint/Delte%20dokumenter/Stabe/Finansafdeling/Regnskab%20og%20indberetninger/&#197;rsrapport/&#197;rsregnskab%202024/S&#248;jle%20III%20oplysninger/Kvantitative%20risikooplysninger%202024%20(s&#248;jle%20III).xlsx" TargetMode="External"/><Relationship Id="rId1" Type="http://schemas.openxmlformats.org/officeDocument/2006/relationships/externalLinkPath" Target="https://b0008.sharepoint.com/sites/WorkPoint/Delte%20dokumenter/Stabe/Finansafdeling/Regnskab%20og%20indberetninger/&#197;rsrapport/&#197;rsregnskab%202024/S&#248;jle%20III%20oplysninger/Kvantitative%20risikooplysninger%202024%20(s&#248;jle%20III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plysninger"/>
      <sheetName val="Overblik"/>
      <sheetName val="EU OV1"/>
      <sheetName val="EU KM1"/>
      <sheetName val="EU KM2"/>
      <sheetName val="EU LI1 "/>
      <sheetName val="EU LI2"/>
      <sheetName val="EU LI3"/>
      <sheetName val="EU CC1"/>
      <sheetName val="EU CCA"/>
      <sheetName val="EU CCyB1"/>
      <sheetName val="EU CCyB2"/>
      <sheetName val="EU LR1 - LRSum"/>
      <sheetName val="EU LR2 - LRCom"/>
      <sheetName val="EU LR3 - LRSpl"/>
      <sheetName val="EU LIQ1"/>
      <sheetName val="EU LIQ2"/>
      <sheetName val="EU CR1"/>
      <sheetName val="EU CR1-A"/>
      <sheetName val="EU CQ3"/>
      <sheetName val="EU CQ5"/>
      <sheetName val="EU CR3"/>
      <sheetName val="EU CR4"/>
      <sheetName val="EU CR5"/>
      <sheetName val="EU IRRBB1"/>
      <sheetName val="EU MR1"/>
      <sheetName val="EU OR1"/>
      <sheetName val="REM1"/>
      <sheetName val="REM5"/>
      <sheetName val="EU AE1"/>
      <sheetName val="TLAC1"/>
      <sheetName val="TLAC3"/>
    </sheetNames>
    <sheetDataSet>
      <sheetData sheetId="0"/>
      <sheetData sheetId="1"/>
      <sheetData sheetId="2">
        <row r="44">
          <cell r="E44">
            <v>2432951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– 2022 T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E9FE1-5601-4CCC-B03F-56A9ECDFA22C}">
  <sheetPr>
    <tabColor theme="0" tint="-4.9989318521683403E-2"/>
    <pageSetUpPr fitToPage="1"/>
  </sheetPr>
  <dimension ref="A1:J138"/>
  <sheetViews>
    <sheetView tabSelected="1" workbookViewId="0">
      <selection activeCell="F12" sqref="F12"/>
    </sheetView>
  </sheetViews>
  <sheetFormatPr defaultRowHeight="15" x14ac:dyDescent="0.25"/>
  <cols>
    <col min="1" max="1" width="4.42578125" customWidth="1"/>
    <col min="2" max="2" width="8.42578125" customWidth="1"/>
    <col min="3" max="3" width="60.140625" customWidth="1"/>
    <col min="4" max="5" width="13.7109375" style="17" customWidth="1"/>
    <col min="6" max="8" width="13.7109375" customWidth="1"/>
    <col min="9" max="9" width="15.140625" customWidth="1"/>
    <col min="10" max="10" width="15.140625" hidden="1" customWidth="1"/>
    <col min="11" max="23" width="9.140625" customWidth="1"/>
  </cols>
  <sheetData>
    <row r="1" spans="1:10" x14ac:dyDescent="0.25">
      <c r="B1" s="2" t="s">
        <v>68</v>
      </c>
    </row>
    <row r="2" spans="1:10" x14ac:dyDescent="0.25">
      <c r="A2" s="1"/>
    </row>
    <row r="3" spans="1:10" x14ac:dyDescent="0.25">
      <c r="A3" s="1"/>
      <c r="B3" s="2" t="s">
        <v>0</v>
      </c>
    </row>
    <row r="4" spans="1:10" x14ac:dyDescent="0.25">
      <c r="A4" s="1"/>
    </row>
    <row r="5" spans="1:10" x14ac:dyDescent="0.25">
      <c r="A5" s="1"/>
      <c r="B5" s="3"/>
      <c r="C5" s="33"/>
      <c r="D5" s="14" t="s">
        <v>1</v>
      </c>
      <c r="E5" s="14" t="s">
        <v>2</v>
      </c>
      <c r="F5" s="14" t="s">
        <v>3</v>
      </c>
      <c r="G5" s="14" t="s">
        <v>4</v>
      </c>
      <c r="H5" s="14" t="s">
        <v>5</v>
      </c>
    </row>
    <row r="6" spans="1:10" x14ac:dyDescent="0.25">
      <c r="A6" s="1"/>
      <c r="B6" s="4"/>
      <c r="C6" s="34"/>
      <c r="D6" s="35">
        <v>45838</v>
      </c>
      <c r="E6" s="35">
        <v>45657</v>
      </c>
      <c r="F6" s="35">
        <v>45473</v>
      </c>
      <c r="G6" s="35">
        <v>45291</v>
      </c>
      <c r="H6" s="35">
        <v>45107</v>
      </c>
      <c r="J6" s="36" t="s">
        <v>69</v>
      </c>
    </row>
    <row r="7" spans="1:10" x14ac:dyDescent="0.25">
      <c r="A7" s="1"/>
      <c r="B7" s="5"/>
      <c r="C7" s="43" t="s">
        <v>6</v>
      </c>
      <c r="D7" s="44"/>
      <c r="E7" s="44"/>
      <c r="F7" s="44"/>
      <c r="G7" s="44"/>
      <c r="H7" s="45"/>
    </row>
    <row r="8" spans="1:10" x14ac:dyDescent="0.25">
      <c r="A8" s="1"/>
      <c r="B8" s="6">
        <v>1</v>
      </c>
      <c r="C8" s="11" t="s">
        <v>7</v>
      </c>
      <c r="D8" s="27">
        <v>569067</v>
      </c>
      <c r="E8" s="52">
        <v>573531</v>
      </c>
      <c r="F8" s="52">
        <v>523419</v>
      </c>
      <c r="G8" s="8">
        <v>519371</v>
      </c>
      <c r="H8" s="52">
        <v>439421</v>
      </c>
      <c r="J8" s="51" t="s">
        <v>84</v>
      </c>
    </row>
    <row r="9" spans="1:10" x14ac:dyDescent="0.25">
      <c r="A9" s="1"/>
      <c r="B9" s="6">
        <v>2</v>
      </c>
      <c r="C9" s="11" t="s">
        <v>8</v>
      </c>
      <c r="D9" s="27">
        <v>569067</v>
      </c>
      <c r="E9" s="52">
        <v>623531</v>
      </c>
      <c r="F9" s="52">
        <v>573419</v>
      </c>
      <c r="G9" s="8">
        <v>569371</v>
      </c>
      <c r="H9" s="52">
        <v>489421</v>
      </c>
      <c r="J9" s="51" t="s">
        <v>83</v>
      </c>
    </row>
    <row r="10" spans="1:10" x14ac:dyDescent="0.25">
      <c r="A10" s="1"/>
      <c r="B10" s="6">
        <v>3</v>
      </c>
      <c r="C10" s="11" t="s">
        <v>9</v>
      </c>
      <c r="D10" s="27">
        <v>633491</v>
      </c>
      <c r="E10" s="52">
        <v>653319</v>
      </c>
      <c r="F10" s="52">
        <v>600001</v>
      </c>
      <c r="G10" s="8">
        <v>650840</v>
      </c>
      <c r="H10" s="52">
        <v>570605</v>
      </c>
      <c r="J10" s="51" t="s">
        <v>82</v>
      </c>
    </row>
    <row r="11" spans="1:10" x14ac:dyDescent="0.25">
      <c r="A11" s="1"/>
      <c r="B11" s="9"/>
      <c r="C11" s="43" t="s">
        <v>10</v>
      </c>
      <c r="D11" s="44"/>
      <c r="E11" s="44"/>
      <c r="F11" s="44"/>
      <c r="G11" s="44"/>
      <c r="H11" s="45"/>
      <c r="J11" s="51"/>
    </row>
    <row r="12" spans="1:10" x14ac:dyDescent="0.25">
      <c r="A12" s="1"/>
      <c r="B12" s="6">
        <v>4</v>
      </c>
      <c r="C12" s="11" t="s">
        <v>11</v>
      </c>
      <c r="D12" s="47">
        <v>2778282</v>
      </c>
      <c r="E12" s="52">
        <f>'[1]EU OV1'!E44</f>
        <v>2432951</v>
      </c>
      <c r="F12" s="52">
        <v>2452016</v>
      </c>
      <c r="G12" s="52">
        <v>2432951</v>
      </c>
      <c r="H12" s="52">
        <v>2438337</v>
      </c>
      <c r="J12" s="51" t="s">
        <v>81</v>
      </c>
    </row>
    <row r="13" spans="1:10" x14ac:dyDescent="0.25">
      <c r="A13" s="1"/>
      <c r="B13" s="6" t="s">
        <v>70</v>
      </c>
      <c r="C13" s="20" t="s">
        <v>71</v>
      </c>
      <c r="D13" s="27">
        <v>2778282</v>
      </c>
      <c r="E13" s="27"/>
      <c r="F13" s="27"/>
      <c r="G13" s="27"/>
      <c r="H13" s="27"/>
    </row>
    <row r="14" spans="1:10" ht="15" customHeight="1" x14ac:dyDescent="0.25">
      <c r="A14" s="1"/>
      <c r="B14" s="9"/>
      <c r="C14" s="46" t="s">
        <v>12</v>
      </c>
      <c r="D14" s="48"/>
      <c r="E14" s="48"/>
      <c r="F14" s="48"/>
      <c r="G14" s="48"/>
      <c r="H14" s="49"/>
    </row>
    <row r="15" spans="1:10" x14ac:dyDescent="0.25">
      <c r="A15" s="1"/>
      <c r="B15" s="6">
        <v>5</v>
      </c>
      <c r="C15" s="7" t="s">
        <v>13</v>
      </c>
      <c r="D15" s="10">
        <f>ROUND(+D8/D12*100,1)</f>
        <v>20.5</v>
      </c>
      <c r="E15" s="10">
        <f t="shared" ref="D15:G15" si="0">ROUND(+E8/E12*100,1)</f>
        <v>23.6</v>
      </c>
      <c r="F15" s="10">
        <f t="shared" si="0"/>
        <v>21.3</v>
      </c>
      <c r="G15" s="10">
        <f t="shared" si="0"/>
        <v>21.3</v>
      </c>
      <c r="H15" s="10">
        <f>ROUND(+H8/H12*100,1)</f>
        <v>18</v>
      </c>
    </row>
    <row r="16" spans="1:10" x14ac:dyDescent="0.25">
      <c r="A16" s="1"/>
      <c r="B16" s="6" t="s">
        <v>72</v>
      </c>
      <c r="C16" s="7" t="s">
        <v>73</v>
      </c>
      <c r="D16" s="10">
        <f>ROUND(+D8/D13*100,1)</f>
        <v>20.5</v>
      </c>
      <c r="E16" s="10"/>
      <c r="F16" s="10"/>
      <c r="G16" s="10"/>
      <c r="H16" s="10"/>
    </row>
    <row r="17" spans="1:8" x14ac:dyDescent="0.25">
      <c r="A17" s="1"/>
      <c r="B17" s="6">
        <v>6</v>
      </c>
      <c r="C17" s="7" t="s">
        <v>14</v>
      </c>
      <c r="D17" s="28">
        <f>+D9/D12*100</f>
        <v>20.482693981388497</v>
      </c>
      <c r="E17" s="28">
        <f>+E9/E12*100</f>
        <v>25.628588491917842</v>
      </c>
      <c r="F17" s="10">
        <f>+F9/F12*100</f>
        <v>23.385614123235737</v>
      </c>
      <c r="G17" s="10">
        <f>+G9/G12*100</f>
        <v>23.402485294607249</v>
      </c>
      <c r="H17" s="10">
        <f>+H9/H12*100</f>
        <v>20.071917868612914</v>
      </c>
    </row>
    <row r="18" spans="1:8" x14ac:dyDescent="0.25">
      <c r="A18" s="1"/>
      <c r="B18" s="6" t="s">
        <v>74</v>
      </c>
      <c r="C18" s="7" t="s">
        <v>75</v>
      </c>
      <c r="D18" s="28">
        <f>+D9/D13*100</f>
        <v>20.482693981388497</v>
      </c>
      <c r="E18" s="28"/>
      <c r="F18" s="10"/>
      <c r="G18" s="10"/>
      <c r="H18" s="10"/>
    </row>
    <row r="19" spans="1:8" x14ac:dyDescent="0.25">
      <c r="A19" s="1"/>
      <c r="B19" s="6">
        <v>7</v>
      </c>
      <c r="C19" s="7" t="s">
        <v>15</v>
      </c>
      <c r="D19" s="28">
        <f>+D10/D12*100</f>
        <v>22.801537064991962</v>
      </c>
      <c r="E19" s="28">
        <f>+E10/E12*100</f>
        <v>26.852945250438665</v>
      </c>
      <c r="F19" s="28">
        <f>+F10/F12*100</f>
        <v>24.469701665894515</v>
      </c>
      <c r="G19" s="28">
        <f>+G10/G12*100</f>
        <v>26.751052528390417</v>
      </c>
      <c r="H19" s="28">
        <f>+H10/H12*100</f>
        <v>23.401400216623049</v>
      </c>
    </row>
    <row r="20" spans="1:8" x14ac:dyDescent="0.25">
      <c r="A20" s="1"/>
      <c r="B20" s="6" t="s">
        <v>76</v>
      </c>
      <c r="C20" s="7" t="s">
        <v>77</v>
      </c>
      <c r="D20" s="28">
        <f>+D10/D13*100</f>
        <v>22.801537064991962</v>
      </c>
      <c r="E20" s="28"/>
      <c r="F20" s="10"/>
      <c r="G20" s="10"/>
      <c r="H20" s="10"/>
    </row>
    <row r="21" spans="1:8" ht="29.1" customHeight="1" x14ac:dyDescent="0.25">
      <c r="A21" s="1"/>
      <c r="B21" s="9"/>
      <c r="C21" s="37" t="s">
        <v>16</v>
      </c>
      <c r="D21" s="38"/>
      <c r="E21" s="38"/>
      <c r="F21" s="38"/>
      <c r="G21" s="38"/>
      <c r="H21" s="39"/>
    </row>
    <row r="22" spans="1:8" ht="30" x14ac:dyDescent="0.25">
      <c r="A22" s="1"/>
      <c r="B22" s="6" t="s">
        <v>20</v>
      </c>
      <c r="C22" s="11" t="s">
        <v>17</v>
      </c>
      <c r="D22" s="29">
        <v>2.3E-2</v>
      </c>
      <c r="E22" s="12">
        <v>3.2000000000000001E-2</v>
      </c>
      <c r="F22" s="12">
        <v>0.03</v>
      </c>
      <c r="G22" s="12">
        <v>0.03</v>
      </c>
      <c r="H22" s="12">
        <v>3.3000000000000002E-2</v>
      </c>
    </row>
    <row r="23" spans="1:8" x14ac:dyDescent="0.25">
      <c r="A23" s="1"/>
      <c r="B23" s="6" t="s">
        <v>78</v>
      </c>
      <c r="C23" s="11" t="s">
        <v>18</v>
      </c>
      <c r="D23" s="29">
        <f>+D22/8*4.5</f>
        <v>1.2937499999999999E-2</v>
      </c>
      <c r="E23" s="29">
        <f>+E22/8*4.5</f>
        <v>1.8000000000000002E-2</v>
      </c>
      <c r="F23" s="29">
        <f>+F22/8*4.5</f>
        <v>1.6875000000000001E-2</v>
      </c>
      <c r="G23" s="29">
        <f>+G22/8*4.5</f>
        <v>1.6875000000000001E-2</v>
      </c>
      <c r="H23" s="12">
        <f>+H22/8*4.5</f>
        <v>1.8562500000000003E-2</v>
      </c>
    </row>
    <row r="24" spans="1:8" x14ac:dyDescent="0.25">
      <c r="A24" s="1"/>
      <c r="B24" s="6" t="s">
        <v>79</v>
      </c>
      <c r="C24" s="11" t="s">
        <v>19</v>
      </c>
      <c r="D24" s="29">
        <f>+D22/8*6</f>
        <v>1.7250000000000001E-2</v>
      </c>
      <c r="E24" s="29">
        <f>+E22/8*6</f>
        <v>2.4E-2</v>
      </c>
      <c r="F24" s="29">
        <f>+F22/8*6</f>
        <v>2.2499999999999999E-2</v>
      </c>
      <c r="G24" s="29">
        <f>+G22/8*6</f>
        <v>2.2499999999999999E-2</v>
      </c>
      <c r="H24" s="12">
        <f>+H22/8*6</f>
        <v>2.4750000000000001E-2</v>
      </c>
    </row>
    <row r="25" spans="1:8" x14ac:dyDescent="0.25">
      <c r="A25" s="1"/>
      <c r="B25" s="6" t="s">
        <v>80</v>
      </c>
      <c r="C25" s="11" t="s">
        <v>21</v>
      </c>
      <c r="D25" s="29">
        <f>8%+D22</f>
        <v>0.10300000000000001</v>
      </c>
      <c r="E25" s="29">
        <f>8%+E22</f>
        <v>0.112</v>
      </c>
      <c r="F25" s="29">
        <f t="shared" ref="F25:H25" si="1">8%+F22</f>
        <v>0.11</v>
      </c>
      <c r="G25" s="29">
        <f t="shared" si="1"/>
        <v>0.11</v>
      </c>
      <c r="H25" s="29">
        <f t="shared" si="1"/>
        <v>0.113</v>
      </c>
    </row>
    <row r="26" spans="1:8" ht="15.75" customHeight="1" x14ac:dyDescent="0.25">
      <c r="A26" s="1"/>
      <c r="B26" s="9"/>
      <c r="C26" s="37" t="s">
        <v>22</v>
      </c>
      <c r="D26" s="38"/>
      <c r="E26" s="38"/>
      <c r="F26" s="38"/>
      <c r="G26" s="38"/>
      <c r="H26" s="39"/>
    </row>
    <row r="27" spans="1:8" x14ac:dyDescent="0.25">
      <c r="A27" s="1"/>
      <c r="B27" s="6">
        <v>8</v>
      </c>
      <c r="C27" s="7" t="s">
        <v>23</v>
      </c>
      <c r="D27" s="29">
        <v>2.5000000000000001E-2</v>
      </c>
      <c r="E27" s="29">
        <v>2.5000000000000001E-2</v>
      </c>
      <c r="F27" s="29">
        <v>2.5000000000000001E-2</v>
      </c>
      <c r="G27" s="29">
        <v>2.5000000000000001E-2</v>
      </c>
      <c r="H27" s="29">
        <v>2.5000000000000001E-2</v>
      </c>
    </row>
    <row r="28" spans="1:8" ht="30" x14ac:dyDescent="0.25">
      <c r="A28" s="1"/>
      <c r="B28" s="6" t="s">
        <v>24</v>
      </c>
      <c r="C28" s="7" t="s">
        <v>25</v>
      </c>
      <c r="D28" s="29">
        <v>0</v>
      </c>
      <c r="E28" s="29">
        <v>0</v>
      </c>
      <c r="F28" s="29">
        <v>0</v>
      </c>
      <c r="G28" s="29">
        <v>0</v>
      </c>
      <c r="H28" s="29">
        <v>0</v>
      </c>
    </row>
    <row r="29" spans="1:8" x14ac:dyDescent="0.25">
      <c r="A29" s="1"/>
      <c r="B29" s="6">
        <v>9</v>
      </c>
      <c r="C29" s="7" t="s">
        <v>26</v>
      </c>
      <c r="D29" s="29">
        <v>2.5000000000000001E-2</v>
      </c>
      <c r="E29" s="29">
        <v>2.5000000000000001E-2</v>
      </c>
      <c r="F29" s="29">
        <v>2.5000000000000001E-2</v>
      </c>
      <c r="G29" s="29">
        <v>2.5000000000000001E-2</v>
      </c>
      <c r="H29" s="29">
        <v>2.5000000000000001E-2</v>
      </c>
    </row>
    <row r="30" spans="1:8" x14ac:dyDescent="0.25">
      <c r="A30" s="1"/>
      <c r="B30" s="6" t="s">
        <v>27</v>
      </c>
      <c r="C30" s="7" t="s">
        <v>28</v>
      </c>
      <c r="D30" s="29">
        <v>6.0000000000000001E-3</v>
      </c>
      <c r="E30" s="29">
        <v>5.0000000000000001E-3</v>
      </c>
      <c r="F30" s="29">
        <v>4.0000000000000001E-3</v>
      </c>
      <c r="G30" s="29">
        <v>0</v>
      </c>
      <c r="H30" s="29">
        <v>0</v>
      </c>
    </row>
    <row r="31" spans="1:8" x14ac:dyDescent="0.25">
      <c r="A31" s="1"/>
      <c r="B31" s="6">
        <v>10</v>
      </c>
      <c r="C31" s="7" t="s">
        <v>29</v>
      </c>
      <c r="D31" s="29">
        <v>0</v>
      </c>
      <c r="E31" s="29">
        <v>0</v>
      </c>
      <c r="F31" s="29">
        <v>0</v>
      </c>
      <c r="G31" s="29">
        <v>0</v>
      </c>
      <c r="H31" s="29">
        <v>0</v>
      </c>
    </row>
    <row r="32" spans="1:8" x14ac:dyDescent="0.25">
      <c r="A32" s="1"/>
      <c r="B32" s="6" t="s">
        <v>30</v>
      </c>
      <c r="C32" s="11" t="s">
        <v>31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</row>
    <row r="33" spans="1:10" x14ac:dyDescent="0.25">
      <c r="A33" s="1"/>
      <c r="B33" s="6">
        <v>11</v>
      </c>
      <c r="C33" s="7" t="s">
        <v>32</v>
      </c>
      <c r="D33" s="29">
        <f>SUM(D27:D32)</f>
        <v>5.6000000000000001E-2</v>
      </c>
      <c r="E33" s="29">
        <f>SUM(E27:E32)</f>
        <v>5.5E-2</v>
      </c>
      <c r="F33" s="29">
        <f>SUM(F27:F32)</f>
        <v>5.4000000000000006E-2</v>
      </c>
      <c r="G33" s="29">
        <f>SUM(G27:G32)</f>
        <v>0.05</v>
      </c>
      <c r="H33" s="29">
        <f>SUM(H27:H32)</f>
        <v>0.05</v>
      </c>
    </row>
    <row r="34" spans="1:10" x14ac:dyDescent="0.25">
      <c r="A34" s="1"/>
      <c r="B34" s="6" t="s">
        <v>33</v>
      </c>
      <c r="C34" s="7" t="s">
        <v>34</v>
      </c>
      <c r="D34" s="29">
        <f>+D25+D33</f>
        <v>0.159</v>
      </c>
      <c r="E34" s="29">
        <f>+E25+E33</f>
        <v>0.16700000000000001</v>
      </c>
      <c r="F34" s="29">
        <f>+F25+F33</f>
        <v>0.16400000000000001</v>
      </c>
      <c r="G34" s="29">
        <f>+G25+G33</f>
        <v>0.16</v>
      </c>
      <c r="H34" s="12">
        <f>+H25+H33</f>
        <v>0.16300000000000001</v>
      </c>
    </row>
    <row r="35" spans="1:10" ht="27.95" customHeight="1" x14ac:dyDescent="0.25">
      <c r="A35" s="1"/>
      <c r="B35" s="6">
        <v>12</v>
      </c>
      <c r="C35" s="7" t="s">
        <v>35</v>
      </c>
      <c r="D35" s="29">
        <f>(+D15/100)-D23-4.5%</f>
        <v>0.14706249999999998</v>
      </c>
      <c r="E35" s="29">
        <f>(+E15/100)-E23-4.5%</f>
        <v>0.17300000000000004</v>
      </c>
      <c r="F35" s="12">
        <f>(+F15/100)-F23-4.5%</f>
        <v>0.15112500000000001</v>
      </c>
      <c r="G35" s="12">
        <f>(+G15/100)-G23-4.5%</f>
        <v>0.15112500000000001</v>
      </c>
      <c r="H35" s="12">
        <f>(+H15/100)-H23-4.5%</f>
        <v>0.11643749999999999</v>
      </c>
    </row>
    <row r="36" spans="1:10" x14ac:dyDescent="0.25">
      <c r="A36" s="1"/>
      <c r="B36" s="9"/>
      <c r="C36" s="40" t="s">
        <v>36</v>
      </c>
      <c r="D36" s="41"/>
      <c r="E36" s="41"/>
      <c r="F36" s="41"/>
      <c r="G36" s="41"/>
      <c r="H36" s="42"/>
    </row>
    <row r="37" spans="1:10" x14ac:dyDescent="0.25">
      <c r="A37" s="1"/>
      <c r="B37" s="6">
        <v>13</v>
      </c>
      <c r="C37" s="13" t="s">
        <v>37</v>
      </c>
      <c r="D37" s="30">
        <v>5123067</v>
      </c>
      <c r="E37" s="8">
        <v>4682678</v>
      </c>
      <c r="F37" s="8">
        <v>4652102</v>
      </c>
      <c r="G37" s="8">
        <v>4834283</v>
      </c>
      <c r="H37" s="8">
        <v>4686748</v>
      </c>
      <c r="J37" t="s">
        <v>85</v>
      </c>
    </row>
    <row r="38" spans="1:10" x14ac:dyDescent="0.25">
      <c r="A38" s="1"/>
      <c r="B38" s="14">
        <v>14</v>
      </c>
      <c r="C38" s="15" t="s">
        <v>38</v>
      </c>
      <c r="D38" s="31">
        <v>0.111</v>
      </c>
      <c r="E38" s="16">
        <v>0.13315692430698844</v>
      </c>
      <c r="F38" s="16" t="s">
        <v>87</v>
      </c>
      <c r="G38" s="16">
        <v>0.11799999999999999</v>
      </c>
      <c r="H38" s="16">
        <v>0.104</v>
      </c>
      <c r="J38" t="s">
        <v>86</v>
      </c>
    </row>
    <row r="39" spans="1:10" x14ac:dyDescent="0.25">
      <c r="B39" s="9"/>
      <c r="C39" s="37" t="s">
        <v>39</v>
      </c>
      <c r="D39" s="38"/>
      <c r="E39" s="38"/>
      <c r="F39" s="38"/>
      <c r="G39" s="38"/>
      <c r="H39" s="39"/>
    </row>
    <row r="40" spans="1:10" s="17" customFormat="1" ht="30" x14ac:dyDescent="0.25">
      <c r="B40" s="14" t="s">
        <v>40</v>
      </c>
      <c r="C40" s="11" t="s">
        <v>41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</row>
    <row r="41" spans="1:10" s="17" customFormat="1" x14ac:dyDescent="0.25">
      <c r="B41" s="14" t="s">
        <v>42</v>
      </c>
      <c r="C41" s="11" t="s">
        <v>18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</row>
    <row r="42" spans="1:10" s="17" customFormat="1" x14ac:dyDescent="0.25">
      <c r="B42" s="14" t="s">
        <v>43</v>
      </c>
      <c r="C42" s="11" t="s">
        <v>44</v>
      </c>
      <c r="D42" s="19">
        <v>0.03</v>
      </c>
      <c r="E42" s="19">
        <v>0.03</v>
      </c>
      <c r="F42" s="19">
        <v>0.03</v>
      </c>
      <c r="G42" s="19">
        <v>0.03</v>
      </c>
      <c r="H42" s="19">
        <v>0.03</v>
      </c>
    </row>
    <row r="43" spans="1:10" s="17" customFormat="1" x14ac:dyDescent="0.25">
      <c r="B43" s="9"/>
      <c r="C43" s="37" t="s">
        <v>45</v>
      </c>
      <c r="D43" s="38"/>
      <c r="E43" s="38"/>
      <c r="F43" s="38"/>
      <c r="G43" s="38"/>
      <c r="H43" s="39"/>
    </row>
    <row r="44" spans="1:10" s="17" customFormat="1" x14ac:dyDescent="0.25">
      <c r="B44" s="14" t="s">
        <v>46</v>
      </c>
      <c r="C44" s="20" t="s">
        <v>47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</row>
    <row r="45" spans="1:10" s="17" customFormat="1" x14ac:dyDescent="0.25">
      <c r="B45" s="14" t="s">
        <v>48</v>
      </c>
      <c r="C45" s="20" t="s">
        <v>49</v>
      </c>
      <c r="D45" s="19">
        <v>0.03</v>
      </c>
      <c r="E45" s="19">
        <v>0.03</v>
      </c>
      <c r="F45" s="19">
        <v>0.03</v>
      </c>
      <c r="G45" s="19">
        <v>0.03</v>
      </c>
      <c r="H45" s="19">
        <v>0.03</v>
      </c>
    </row>
    <row r="46" spans="1:10" x14ac:dyDescent="0.25">
      <c r="A46" s="1"/>
      <c r="B46" s="9"/>
      <c r="C46" s="40" t="s">
        <v>50</v>
      </c>
      <c r="D46" s="41"/>
      <c r="E46" s="41"/>
      <c r="F46" s="41"/>
      <c r="G46" s="41"/>
      <c r="H46" s="42"/>
    </row>
    <row r="47" spans="1:10" ht="30" x14ac:dyDescent="0.25">
      <c r="A47" s="1"/>
      <c r="B47" s="6">
        <v>15</v>
      </c>
      <c r="C47" s="13" t="s">
        <v>51</v>
      </c>
      <c r="D47" s="32">
        <v>2295569</v>
      </c>
      <c r="E47" s="32">
        <v>2121291</v>
      </c>
      <c r="F47" s="32">
        <v>2061720</v>
      </c>
      <c r="G47" s="32">
        <v>2239891</v>
      </c>
      <c r="H47" s="50">
        <v>2026973</v>
      </c>
      <c r="J47" t="s">
        <v>67</v>
      </c>
    </row>
    <row r="48" spans="1:10" x14ac:dyDescent="0.25">
      <c r="A48" s="1"/>
      <c r="B48" s="14" t="s">
        <v>52</v>
      </c>
      <c r="C48" s="15" t="s">
        <v>53</v>
      </c>
      <c r="D48" s="32">
        <v>452672</v>
      </c>
      <c r="E48" s="32">
        <v>445173</v>
      </c>
      <c r="F48" s="32">
        <v>489118</v>
      </c>
      <c r="G48" s="32">
        <v>423746</v>
      </c>
      <c r="H48" s="50">
        <v>500245</v>
      </c>
      <c r="J48" t="s">
        <v>54</v>
      </c>
    </row>
    <row r="49" spans="1:10" x14ac:dyDescent="0.25">
      <c r="A49" s="1"/>
      <c r="B49" s="14" t="s">
        <v>55</v>
      </c>
      <c r="C49" s="15" t="s">
        <v>56</v>
      </c>
      <c r="D49" s="32">
        <v>46869</v>
      </c>
      <c r="E49" s="32">
        <v>46502</v>
      </c>
      <c r="F49" s="32">
        <v>101642</v>
      </c>
      <c r="G49" s="32">
        <v>122545</v>
      </c>
      <c r="H49" s="50">
        <v>68258</v>
      </c>
      <c r="J49" t="s">
        <v>57</v>
      </c>
    </row>
    <row r="50" spans="1:10" x14ac:dyDescent="0.25">
      <c r="A50" s="1"/>
      <c r="B50" s="6">
        <v>16</v>
      </c>
      <c r="C50" s="13" t="s">
        <v>58</v>
      </c>
      <c r="D50" s="32">
        <f>+D48-D49</f>
        <v>405803</v>
      </c>
      <c r="E50" s="32">
        <f>+E48-E49</f>
        <v>398671</v>
      </c>
      <c r="F50" s="32">
        <f>+F48-F49</f>
        <v>387476</v>
      </c>
      <c r="G50" s="32">
        <f>+G48-G49</f>
        <v>301201</v>
      </c>
      <c r="H50" s="21">
        <f>+H48-H49</f>
        <v>431987</v>
      </c>
      <c r="I50" s="22"/>
      <c r="J50" t="s">
        <v>59</v>
      </c>
    </row>
    <row r="51" spans="1:10" x14ac:dyDescent="0.25">
      <c r="A51" s="1"/>
      <c r="B51" s="6">
        <v>17</v>
      </c>
      <c r="C51" s="13" t="s">
        <v>60</v>
      </c>
      <c r="D51" s="18">
        <f>+D47/D50</f>
        <v>5.6568556664194203</v>
      </c>
      <c r="E51" s="18">
        <f>+E47/E50</f>
        <v>5.320906210885668</v>
      </c>
      <c r="F51" s="18">
        <f>+F47/F50</f>
        <v>5.3208972942840331</v>
      </c>
      <c r="G51" s="18">
        <f>+G47/G50</f>
        <v>7.4365324152310253</v>
      </c>
      <c r="H51" s="53">
        <v>4.6760000000000002</v>
      </c>
      <c r="I51" s="23"/>
      <c r="J51" t="s">
        <v>59</v>
      </c>
    </row>
    <row r="52" spans="1:10" x14ac:dyDescent="0.25">
      <c r="A52" s="1"/>
      <c r="B52" s="9"/>
      <c r="C52" s="40" t="s">
        <v>61</v>
      </c>
      <c r="D52" s="41"/>
      <c r="E52" s="41"/>
      <c r="F52" s="41"/>
      <c r="G52" s="41"/>
      <c r="H52" s="42"/>
      <c r="J52" s="22"/>
    </row>
    <row r="53" spans="1:10" x14ac:dyDescent="0.25">
      <c r="A53" s="1"/>
      <c r="B53" s="6">
        <v>18</v>
      </c>
      <c r="C53" s="13" t="s">
        <v>62</v>
      </c>
      <c r="D53" s="30">
        <v>4439965</v>
      </c>
      <c r="E53" s="30">
        <v>4118355</v>
      </c>
      <c r="F53" s="30">
        <v>4108349</v>
      </c>
      <c r="G53" s="30">
        <v>3993993</v>
      </c>
      <c r="H53" s="27">
        <v>3906018</v>
      </c>
      <c r="J53" t="s">
        <v>63</v>
      </c>
    </row>
    <row r="54" spans="1:10" x14ac:dyDescent="0.25">
      <c r="A54" s="1"/>
      <c r="B54" s="6">
        <v>19</v>
      </c>
      <c r="C54" s="24" t="s">
        <v>64</v>
      </c>
      <c r="D54" s="30">
        <v>2391328</v>
      </c>
      <c r="E54" s="30">
        <v>2326803</v>
      </c>
      <c r="F54" s="30">
        <v>2252656</v>
      </c>
      <c r="G54" s="30">
        <v>2242374</v>
      </c>
      <c r="H54" s="27">
        <v>2262700</v>
      </c>
      <c r="J54" t="s">
        <v>65</v>
      </c>
    </row>
    <row r="55" spans="1:10" x14ac:dyDescent="0.25">
      <c r="A55" s="1"/>
      <c r="B55" s="6">
        <v>20</v>
      </c>
      <c r="C55" s="13" t="s">
        <v>66</v>
      </c>
      <c r="D55" s="19">
        <f>+D53/D54</f>
        <v>1.8566942719693826</v>
      </c>
      <c r="E55" s="19">
        <f>+E53/E54</f>
        <v>1.7699629061850102</v>
      </c>
      <c r="F55" s="19">
        <f>+F53/F54</f>
        <v>1.8237800178988715</v>
      </c>
      <c r="G55" s="19">
        <f>+G53/G54</f>
        <v>1.781144893759917</v>
      </c>
      <c r="H55" s="25">
        <f>+H53/H54</f>
        <v>1.7262641976399877</v>
      </c>
    </row>
    <row r="56" spans="1:10" x14ac:dyDescent="0.25">
      <c r="A56" s="1"/>
    </row>
    <row r="57" spans="1:10" x14ac:dyDescent="0.25">
      <c r="A57" s="1"/>
    </row>
    <row r="58" spans="1:10" x14ac:dyDescent="0.25">
      <c r="A58" s="1"/>
    </row>
    <row r="59" spans="1:10" x14ac:dyDescent="0.25">
      <c r="A59" s="1"/>
    </row>
    <row r="60" spans="1:10" x14ac:dyDescent="0.25">
      <c r="A60" s="1"/>
    </row>
    <row r="61" spans="1:10" x14ac:dyDescent="0.25">
      <c r="A61" s="1"/>
    </row>
    <row r="62" spans="1:10" x14ac:dyDescent="0.25">
      <c r="A62" s="1"/>
    </row>
    <row r="63" spans="1:10" x14ac:dyDescent="0.25">
      <c r="A63" s="1"/>
    </row>
    <row r="64" spans="1:10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  <row r="73" spans="1:1" x14ac:dyDescent="0.25">
      <c r="A73" s="1"/>
    </row>
    <row r="74" spans="1:1" x14ac:dyDescent="0.25">
      <c r="A74" s="1"/>
    </row>
    <row r="75" spans="1:1" x14ac:dyDescent="0.25">
      <c r="A75" s="1"/>
    </row>
    <row r="76" spans="1:1" x14ac:dyDescent="0.25">
      <c r="A76" s="1"/>
    </row>
    <row r="77" spans="1:1" x14ac:dyDescent="0.25">
      <c r="A77" s="1"/>
    </row>
    <row r="78" spans="1:1" x14ac:dyDescent="0.25">
      <c r="A78" s="1"/>
    </row>
    <row r="79" spans="1:1" x14ac:dyDescent="0.25">
      <c r="A79" s="1"/>
    </row>
    <row r="80" spans="1:1" x14ac:dyDescent="0.25">
      <c r="A80" s="1"/>
    </row>
    <row r="81" spans="1:1" x14ac:dyDescent="0.25">
      <c r="A81" s="1"/>
    </row>
    <row r="82" spans="1:1" x14ac:dyDescent="0.25">
      <c r="A82" s="1"/>
    </row>
    <row r="83" spans="1:1" x14ac:dyDescent="0.25">
      <c r="A83" s="1"/>
    </row>
    <row r="84" spans="1:1" x14ac:dyDescent="0.25">
      <c r="A84" s="1"/>
    </row>
    <row r="85" spans="1:1" x14ac:dyDescent="0.25">
      <c r="A85" s="1"/>
    </row>
    <row r="86" spans="1:1" x14ac:dyDescent="0.25">
      <c r="A86" s="1"/>
    </row>
    <row r="87" spans="1:1" x14ac:dyDescent="0.25">
      <c r="A87" s="1"/>
    </row>
    <row r="88" spans="1:1" x14ac:dyDescent="0.25">
      <c r="A88" s="1"/>
    </row>
    <row r="89" spans="1:1" x14ac:dyDescent="0.25">
      <c r="A89" s="1"/>
    </row>
    <row r="90" spans="1:1" x14ac:dyDescent="0.25">
      <c r="A90" s="1"/>
    </row>
    <row r="91" spans="1:1" x14ac:dyDescent="0.25">
      <c r="A91" s="1"/>
    </row>
    <row r="92" spans="1:1" x14ac:dyDescent="0.25">
      <c r="A92" s="1"/>
    </row>
    <row r="93" spans="1:1" x14ac:dyDescent="0.25">
      <c r="A93" s="1"/>
    </row>
    <row r="94" spans="1:1" x14ac:dyDescent="0.25">
      <c r="A94" s="1"/>
    </row>
    <row r="95" spans="1:1" x14ac:dyDescent="0.25">
      <c r="A95" s="1"/>
    </row>
    <row r="96" spans="1:1" x14ac:dyDescent="0.25">
      <c r="A96" s="1"/>
    </row>
    <row r="97" spans="1:10" x14ac:dyDescent="0.25">
      <c r="A97" s="1"/>
    </row>
    <row r="98" spans="1:10" x14ac:dyDescent="0.25">
      <c r="A98" s="1"/>
    </row>
    <row r="99" spans="1:10" x14ac:dyDescent="0.25">
      <c r="A99" s="1"/>
    </row>
    <row r="100" spans="1:10" x14ac:dyDescent="0.25">
      <c r="A100" s="1"/>
    </row>
    <row r="101" spans="1:10" x14ac:dyDescent="0.25">
      <c r="A101" s="1"/>
    </row>
    <row r="102" spans="1:10" x14ac:dyDescent="0.25">
      <c r="A102" s="1"/>
    </row>
    <row r="103" spans="1:10" x14ac:dyDescent="0.25">
      <c r="A103" s="1"/>
    </row>
    <row r="104" spans="1:10" x14ac:dyDescent="0.25">
      <c r="A104" s="1"/>
    </row>
    <row r="105" spans="1:10" x14ac:dyDescent="0.25">
      <c r="A105" s="1"/>
    </row>
    <row r="106" spans="1:10" x14ac:dyDescent="0.25">
      <c r="A106" s="1"/>
    </row>
    <row r="107" spans="1:10" x14ac:dyDescent="0.25">
      <c r="A107" s="1"/>
    </row>
    <row r="108" spans="1:10" x14ac:dyDescent="0.25">
      <c r="A108" s="1"/>
    </row>
    <row r="109" spans="1:10" x14ac:dyDescent="0.25">
      <c r="A109" s="1"/>
      <c r="B109" s="1"/>
      <c r="C109" s="1"/>
      <c r="D109" s="26"/>
      <c r="E109" s="26"/>
      <c r="F109" s="1"/>
      <c r="G109" s="1"/>
      <c r="H109" s="1"/>
      <c r="I109" s="1"/>
      <c r="J109" s="1"/>
    </row>
    <row r="110" spans="1:10" x14ac:dyDescent="0.25">
      <c r="A110" s="1"/>
      <c r="B110" s="1"/>
      <c r="C110" s="1"/>
      <c r="D110" s="26"/>
      <c r="E110" s="26"/>
      <c r="F110" s="1"/>
      <c r="G110" s="1"/>
      <c r="H110" s="1"/>
      <c r="I110" s="1"/>
      <c r="J110" s="1"/>
    </row>
    <row r="111" spans="1:10" x14ac:dyDescent="0.25">
      <c r="A111" s="1"/>
      <c r="B111" s="1"/>
      <c r="C111" s="1"/>
      <c r="D111" s="26"/>
      <c r="E111" s="26"/>
      <c r="F111" s="1"/>
      <c r="G111" s="1"/>
      <c r="H111" s="1"/>
      <c r="I111" s="1"/>
      <c r="J111" s="1"/>
    </row>
    <row r="112" spans="1:10" x14ac:dyDescent="0.25">
      <c r="A112" s="1"/>
      <c r="B112" s="1"/>
      <c r="C112" s="1"/>
      <c r="D112" s="26"/>
      <c r="E112" s="26"/>
      <c r="F112" s="1"/>
      <c r="G112" s="1"/>
      <c r="H112" s="1"/>
      <c r="I112" s="1"/>
      <c r="J112" s="1"/>
    </row>
    <row r="113" spans="1:10" x14ac:dyDescent="0.25">
      <c r="A113" s="1"/>
      <c r="B113" s="1"/>
      <c r="C113" s="1"/>
      <c r="D113" s="26"/>
      <c r="E113" s="26"/>
      <c r="F113" s="1"/>
      <c r="G113" s="1"/>
      <c r="H113" s="1"/>
      <c r="I113" s="1"/>
      <c r="J113" s="1"/>
    </row>
    <row r="114" spans="1:10" x14ac:dyDescent="0.25">
      <c r="A114" s="1"/>
      <c r="B114" s="1"/>
      <c r="C114" s="1"/>
      <c r="D114" s="26"/>
      <c r="E114" s="26"/>
      <c r="F114" s="1"/>
      <c r="G114" s="1"/>
      <c r="H114" s="1"/>
      <c r="I114" s="1"/>
      <c r="J114" s="1"/>
    </row>
    <row r="115" spans="1:10" x14ac:dyDescent="0.25">
      <c r="A115" s="1"/>
      <c r="B115" s="1"/>
      <c r="C115" s="1"/>
      <c r="D115" s="26"/>
      <c r="E115" s="26"/>
      <c r="F115" s="1"/>
      <c r="G115" s="1"/>
      <c r="H115" s="1"/>
      <c r="I115" s="1"/>
      <c r="J115" s="1"/>
    </row>
    <row r="116" spans="1:10" x14ac:dyDescent="0.25">
      <c r="A116" s="1"/>
      <c r="B116" s="1"/>
      <c r="C116" s="1"/>
      <c r="D116" s="26"/>
      <c r="E116" s="26"/>
      <c r="F116" s="1"/>
      <c r="G116" s="1"/>
      <c r="H116" s="1"/>
      <c r="I116" s="1"/>
      <c r="J116" s="1"/>
    </row>
    <row r="117" spans="1:10" x14ac:dyDescent="0.25">
      <c r="A117" s="1"/>
      <c r="B117" s="1"/>
      <c r="C117" s="1"/>
      <c r="D117" s="26"/>
      <c r="E117" s="26"/>
      <c r="F117" s="1"/>
      <c r="G117" s="1"/>
      <c r="H117" s="1"/>
      <c r="I117" s="1"/>
      <c r="J117" s="1"/>
    </row>
    <row r="118" spans="1:10" x14ac:dyDescent="0.25">
      <c r="A118" s="1"/>
      <c r="B118" s="1"/>
      <c r="C118" s="1"/>
      <c r="D118" s="26"/>
      <c r="E118" s="26"/>
      <c r="F118" s="1"/>
      <c r="G118" s="1"/>
      <c r="H118" s="1"/>
      <c r="I118" s="1"/>
      <c r="J118" s="1"/>
    </row>
    <row r="119" spans="1:10" x14ac:dyDescent="0.25">
      <c r="A119" s="1"/>
      <c r="B119" s="1"/>
      <c r="C119" s="1"/>
      <c r="D119" s="26"/>
      <c r="E119" s="26"/>
      <c r="F119" s="1"/>
      <c r="G119" s="1"/>
      <c r="H119" s="1"/>
      <c r="I119" s="1"/>
      <c r="J119" s="1"/>
    </row>
    <row r="120" spans="1:10" x14ac:dyDescent="0.25">
      <c r="A120" s="1"/>
      <c r="B120" s="1"/>
      <c r="C120" s="1"/>
      <c r="D120" s="26"/>
      <c r="E120" s="26"/>
      <c r="F120" s="1"/>
      <c r="G120" s="1"/>
      <c r="H120" s="1"/>
      <c r="I120" s="1"/>
      <c r="J120" s="1"/>
    </row>
    <row r="121" spans="1:10" x14ac:dyDescent="0.25">
      <c r="A121" s="1"/>
      <c r="B121" s="1"/>
      <c r="C121" s="1"/>
      <c r="D121" s="26"/>
      <c r="E121" s="26"/>
      <c r="F121" s="1"/>
      <c r="G121" s="1"/>
      <c r="H121" s="1"/>
      <c r="I121" s="1"/>
      <c r="J121" s="1"/>
    </row>
    <row r="122" spans="1:10" x14ac:dyDescent="0.25">
      <c r="A122" s="1"/>
      <c r="B122" s="1"/>
      <c r="C122" s="1"/>
      <c r="D122" s="26"/>
      <c r="E122" s="26"/>
      <c r="F122" s="1"/>
      <c r="G122" s="1"/>
      <c r="H122" s="1"/>
      <c r="I122" s="1"/>
      <c r="J122" s="1"/>
    </row>
    <row r="123" spans="1:10" x14ac:dyDescent="0.25">
      <c r="A123" s="1"/>
      <c r="B123" s="1"/>
      <c r="C123" s="1"/>
      <c r="D123" s="26"/>
      <c r="E123" s="26"/>
      <c r="F123" s="1"/>
      <c r="G123" s="1"/>
      <c r="H123" s="1"/>
      <c r="I123" s="1"/>
      <c r="J123" s="1"/>
    </row>
    <row r="124" spans="1:10" x14ac:dyDescent="0.25">
      <c r="A124" s="1"/>
      <c r="B124" s="1"/>
      <c r="C124" s="1"/>
      <c r="D124" s="26"/>
      <c r="E124" s="26"/>
      <c r="F124" s="1"/>
      <c r="G124" s="1"/>
      <c r="H124" s="1"/>
      <c r="I124" s="1"/>
      <c r="J124" s="1"/>
    </row>
    <row r="125" spans="1:10" x14ac:dyDescent="0.25">
      <c r="A125" s="1"/>
      <c r="B125" s="1"/>
      <c r="C125" s="1"/>
      <c r="D125" s="26"/>
      <c r="E125" s="26"/>
      <c r="F125" s="1"/>
      <c r="G125" s="1"/>
      <c r="H125" s="1"/>
      <c r="I125" s="1"/>
      <c r="J125" s="1"/>
    </row>
    <row r="126" spans="1:10" x14ac:dyDescent="0.25">
      <c r="A126" s="1"/>
      <c r="B126" s="1"/>
      <c r="C126" s="1"/>
      <c r="D126" s="26"/>
      <c r="E126" s="26"/>
      <c r="F126" s="1"/>
      <c r="G126" s="1"/>
      <c r="H126" s="1"/>
      <c r="I126" s="1"/>
      <c r="J126" s="1"/>
    </row>
    <row r="127" spans="1:10" x14ac:dyDescent="0.25">
      <c r="A127" s="1"/>
      <c r="B127" s="1"/>
      <c r="C127" s="1"/>
      <c r="D127" s="26"/>
      <c r="E127" s="26"/>
      <c r="F127" s="1"/>
      <c r="G127" s="1"/>
      <c r="H127" s="1"/>
      <c r="I127" s="1"/>
      <c r="J127" s="1"/>
    </row>
    <row r="128" spans="1:10" x14ac:dyDescent="0.25">
      <c r="A128" s="1"/>
      <c r="B128" s="1"/>
      <c r="C128" s="1"/>
      <c r="D128" s="26"/>
      <c r="E128" s="26"/>
      <c r="F128" s="1"/>
      <c r="G128" s="1"/>
      <c r="H128" s="1"/>
      <c r="I128" s="1"/>
      <c r="J128" s="1"/>
    </row>
    <row r="129" spans="1:10" x14ac:dyDescent="0.25">
      <c r="A129" s="1"/>
      <c r="B129" s="1"/>
      <c r="C129" s="1"/>
      <c r="D129" s="26"/>
      <c r="E129" s="26"/>
      <c r="F129" s="1"/>
      <c r="G129" s="1"/>
      <c r="H129" s="1"/>
      <c r="I129" s="1"/>
      <c r="J129" s="1"/>
    </row>
    <row r="130" spans="1:10" x14ac:dyDescent="0.25">
      <c r="A130" s="1"/>
      <c r="B130" s="1"/>
      <c r="C130" s="1"/>
      <c r="D130" s="26"/>
      <c r="E130" s="26"/>
      <c r="F130" s="1"/>
      <c r="G130" s="1"/>
      <c r="H130" s="1"/>
      <c r="I130" s="1"/>
      <c r="J130" s="1"/>
    </row>
    <row r="131" spans="1:10" x14ac:dyDescent="0.25">
      <c r="A131" s="1"/>
      <c r="B131" s="1"/>
      <c r="C131" s="1"/>
      <c r="D131" s="26"/>
      <c r="E131" s="26"/>
      <c r="F131" s="1"/>
      <c r="G131" s="1"/>
      <c r="H131" s="1"/>
      <c r="I131" s="1"/>
      <c r="J131" s="1"/>
    </row>
    <row r="132" spans="1:10" x14ac:dyDescent="0.25">
      <c r="A132" s="1"/>
      <c r="B132" s="1"/>
      <c r="C132" s="1"/>
      <c r="D132" s="26"/>
      <c r="E132" s="26"/>
      <c r="F132" s="1"/>
      <c r="G132" s="1"/>
      <c r="H132" s="1"/>
      <c r="I132" s="1"/>
      <c r="J132" s="1"/>
    </row>
    <row r="133" spans="1:10" x14ac:dyDescent="0.25">
      <c r="A133" s="1"/>
      <c r="B133" s="1"/>
      <c r="C133" s="1"/>
      <c r="D133" s="26"/>
      <c r="E133" s="26"/>
      <c r="F133" s="1"/>
      <c r="G133" s="1"/>
      <c r="H133" s="1"/>
      <c r="I133" s="1"/>
      <c r="J133" s="1"/>
    </row>
    <row r="134" spans="1:10" x14ac:dyDescent="0.25">
      <c r="A134" s="1"/>
      <c r="B134" s="1"/>
      <c r="C134" s="1"/>
      <c r="D134" s="26"/>
      <c r="E134" s="26"/>
      <c r="F134" s="1"/>
      <c r="G134" s="1"/>
      <c r="H134" s="1"/>
      <c r="I134" s="1"/>
      <c r="J134" s="1"/>
    </row>
    <row r="135" spans="1:10" x14ac:dyDescent="0.25">
      <c r="A135" s="1"/>
      <c r="B135" s="1"/>
      <c r="C135" s="1"/>
      <c r="D135" s="26"/>
      <c r="E135" s="26"/>
      <c r="F135" s="1"/>
      <c r="G135" s="1"/>
      <c r="H135" s="1"/>
      <c r="I135" s="1"/>
      <c r="J135" s="1"/>
    </row>
    <row r="136" spans="1:10" x14ac:dyDescent="0.25">
      <c r="A136" s="1"/>
      <c r="B136" s="1"/>
      <c r="C136" s="1"/>
      <c r="D136" s="26"/>
      <c r="E136" s="26"/>
      <c r="F136" s="1"/>
      <c r="G136" s="1"/>
      <c r="H136" s="1"/>
      <c r="I136" s="1"/>
      <c r="J136" s="1"/>
    </row>
    <row r="137" spans="1:10" x14ac:dyDescent="0.25">
      <c r="A137" s="1"/>
      <c r="B137" s="1"/>
      <c r="C137" s="1"/>
      <c r="D137" s="26"/>
      <c r="E137" s="26"/>
      <c r="F137" s="1"/>
      <c r="G137" s="1"/>
      <c r="H137" s="1"/>
      <c r="I137" s="1"/>
      <c r="J137" s="1"/>
    </row>
    <row r="138" spans="1:10" x14ac:dyDescent="0.25">
      <c r="A138" s="1"/>
      <c r="B138" s="1"/>
      <c r="C138" s="1"/>
      <c r="D138" s="26"/>
      <c r="E138" s="26"/>
      <c r="F138" s="1"/>
      <c r="G138" s="1"/>
      <c r="H138" s="1"/>
      <c r="I138" s="1"/>
      <c r="J138" s="1"/>
    </row>
  </sheetData>
  <sheetProtection algorithmName="SHA-512" hashValue="qVUenabd+s4aIB297gvD2BIacJttNbJCC0QZ0ZoKThCPBb9pyROKy/LhyMhPrpdL7P0i45U0dSdeeAosklMwRA==" saltValue="gSHolknb3pfXuVsfeJVT6Q==" spinCount="100000" sheet="1" objects="1" scenarios="1"/>
  <mergeCells count="10">
    <mergeCell ref="C39:H39"/>
    <mergeCell ref="C43:H43"/>
    <mergeCell ref="C46:H46"/>
    <mergeCell ref="C52:H52"/>
    <mergeCell ref="C7:H7"/>
    <mergeCell ref="C11:H11"/>
    <mergeCell ref="C14:H14"/>
    <mergeCell ref="C21:H21"/>
    <mergeCell ref="C26:H26"/>
    <mergeCell ref="C36:H36"/>
  </mergeCells>
  <pageMargins left="0.51181102362204722" right="0.51181102362204722" top="0.74803149606299213" bottom="0.74803149606299213" header="0.31496062992125984" footer="0.31496062992125984"/>
  <pageSetup paperSize="9" scale="65" orientation="portrait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D_GDPR_SletteNotifikation xmlns="9350b823-2daa-4a60-b2ae-fd1e372e1a05">false</BD_GDPR_SletteNotifikation>
    <TaxCatchAll xmlns="9350b823-2daa-4a60-b2ae-fd1e372e1a05">
      <Value>5</Value>
    </TaxCatchAll>
    <BD_GDPR_Indsigtsret xmlns="9350b823-2daa-4a60-b2ae-fd1e372e1a05">false</BD_GDPR_Indsigtsret>
    <a136a5d333f346b292da0ca360edfdb6 xmlns="9350b823-2daa-4a60-b2ae-fd1e372e1a05">
      <Terms xmlns="http://schemas.microsoft.com/office/infopath/2007/PartnerControls">
        <TermInfo xmlns="http://schemas.microsoft.com/office/infopath/2007/PartnerControls">
          <TermName xmlns="http://schemas.microsoft.com/office/infopath/2007/PartnerControls">Løbende år + 5 år</TermName>
          <TermId xmlns="http://schemas.microsoft.com/office/infopath/2007/PartnerControls">8bba68fb-c1ce-4a18-88db-ce280b834c22</TermId>
        </TermInfo>
      </Terms>
    </a136a5d333f346b292da0ca360edfdb6>
    <lcf76f155ced4ddcb4097134ff3c332f xmlns="f6d250e6-ba52-4d07-ae48-a10fa11c9c8f" xsi:nil="true"/>
    <e63642683b6d474caeed682bd0813d63 xmlns="9350b823-2daa-4a60-b2ae-fd1e372e1a05">
      <Terms xmlns="http://schemas.microsoft.com/office/infopath/2007/PartnerControls"/>
    </e63642683b6d474caeed682bd0813d63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 uden persondata" ma:contentTypeID="0x010100D1BFFE80FBD7664988447536F8D95A1C009762FA5A64BA6647B87F7C4A9245974F" ma:contentTypeVersion="14" ma:contentTypeDescription="Opret et nyt dokument." ma:contentTypeScope="" ma:versionID="a02b249cca94d37db5fa0020991d2821">
  <xsd:schema xmlns:xsd="http://www.w3.org/2001/XMLSchema" xmlns:xs="http://www.w3.org/2001/XMLSchema" xmlns:p="http://schemas.microsoft.com/office/2006/metadata/properties" xmlns:ns2="9350b823-2daa-4a60-b2ae-fd1e372e1a05" xmlns:ns3="f6d250e6-ba52-4d07-ae48-a10fa11c9c8f" targetNamespace="http://schemas.microsoft.com/office/2006/metadata/properties" ma:root="true" ma:fieldsID="f9cd3620deead5e71961c6b06be2c033" ns2:_="" ns3:_="">
    <xsd:import namespace="9350b823-2daa-4a60-b2ae-fd1e372e1a05"/>
    <xsd:import namespace="f6d250e6-ba52-4d07-ae48-a10fa11c9c8f"/>
    <xsd:element name="properties">
      <xsd:complexType>
        <xsd:sequence>
          <xsd:element name="documentManagement">
            <xsd:complexType>
              <xsd:all>
                <xsd:element ref="ns2:BD_GDPR_Indsigtsret" minOccurs="0"/>
                <xsd:element ref="ns2:BD_GDPR_SletteNotifikation" minOccurs="0"/>
                <xsd:element ref="ns2:TaxCatchAll" minOccurs="0"/>
                <xsd:element ref="ns2:TaxCatchAllLabel" minOccurs="0"/>
                <xsd:element ref="ns2:e63642683b6d474caeed682bd0813d63" minOccurs="0"/>
                <xsd:element ref="ns2:a136a5d333f346b292da0ca360edfdb6" minOccurs="0"/>
                <xsd:element ref="ns3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50b823-2daa-4a60-b2ae-fd1e372e1a05" elementFormDefault="qualified">
    <xsd:import namespace="http://schemas.microsoft.com/office/2006/documentManagement/types"/>
    <xsd:import namespace="http://schemas.microsoft.com/office/infopath/2007/PartnerControls"/>
    <xsd:element name="BD_GDPR_Indsigtsret" ma:index="8" nillable="true" ma:displayName="Indsigtsret" ma:default="1" ma:internalName="BD_GDPR_Indsigtsret" ma:readOnly="false">
      <xsd:simpleType>
        <xsd:restriction base="dms:Boolean"/>
      </xsd:simpleType>
    </xsd:element>
    <xsd:element name="BD_GDPR_SletteNotifikation" ma:index="9" nillable="true" ma:displayName="SletteNotifikation" ma:default="1" ma:internalName="BD_GDPR_SletteNotifikation" ma:readOnly="false">
      <xsd:simpleType>
        <xsd:restriction base="dms:Boolean"/>
      </xsd:simpleType>
    </xsd:element>
    <xsd:element name="TaxCatchAll" ma:index="10" nillable="true" ma:displayName="Taxonomy Catch All Column" ma:hidden="true" ma:list="{6db37029-0478-4650-bc58-2db043b9e163}" ma:internalName="TaxCatchAll" ma:readOnly="false" ma:showField="CatchAllData" ma:web="9350b823-2daa-4a60-b2ae-fd1e372e1a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6db37029-0478-4650-bc58-2db043b9e163}" ma:internalName="TaxCatchAllLabel" ma:readOnly="true" ma:showField="CatchAllDataLabel" ma:web="9350b823-2daa-4a60-b2ae-fd1e372e1a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63642683b6d474caeed682bd0813d63" ma:index="12" nillable="true" ma:taxonomy="true" ma:internalName="e63642683b6d474caeed682bd0813d63" ma:taxonomyFieldName="BD_GDPR_DokumentKategori" ma:displayName="DokumentKategori" ma:readOnly="false" ma:fieldId="{e6364268-3b6d-474c-aeed-682bd0813d63}" ma:sspId="874d19ea-6eed-4196-9db8-a67147815a6d" ma:termSetId="249f65ea-1d9a-4bc3-b020-39a9b2a373f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a136a5d333f346b292da0ca360edfdb6" ma:index="14" nillable="true" ma:taxonomy="true" ma:internalName="a136a5d333f346b292da0ca360edfdb6" ma:taxonomyFieldName="BD_x002d_GDPR_x002d_SletteKategori" ma:displayName="SletteKategori" ma:readOnly="false" ma:default="2;#BD ref. liste|2490cc7c-71a1-4edd-a080-b2562e367af6" ma:fieldId="{a136a5d3-33f3-46b2-92da-0ca360edfdb6}" ma:sspId="874d19ea-6eed-4196-9db8-a67147815a6d" ma:termSetId="3101e47e-7b43-4301-a105-1b465b6d573f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d250e6-ba52-4d07-ae48-a10fa11c9c8f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16" nillable="true" ma:displayName="Billedmærker_0" ma:hidden="true" ma:internalName="lcf76f155ced4ddcb4097134ff3c332f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8D1531-AC37-4D58-954F-8DCDA7E7CE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4F5A51C-123B-48A8-9DBD-4D5C4DC7E7BF}">
  <ds:schemaRefs>
    <ds:schemaRef ds:uri="http://schemas.microsoft.com/office/2006/documentManagement/types"/>
    <ds:schemaRef ds:uri="9350b823-2daa-4a60-b2ae-fd1e372e1a05"/>
    <ds:schemaRef ds:uri="f6d250e6-ba52-4d07-ae48-a10fa11c9c8f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C7B567C-1E18-42E4-9BB4-8515EE320A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50b823-2daa-4a60-b2ae-fd1e372e1a05"/>
    <ds:schemaRef ds:uri="f6d250e6-ba52-4d07-ae48-a10fa11c9c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cd500a4f-718c-4c77-b795-42b15475b9a4}" enabled="0" method="" siteId="{cd500a4f-718c-4c77-b795-42b15475b9a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EU KM1_H1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KM1 - H1 2024</dc:title>
  <dc:creator>Anette Langkilde-Lauesen</dc:creator>
  <cp:lastModifiedBy>Anette Langkilde-Lauesen</cp:lastModifiedBy>
  <cp:lastPrinted>2024-07-22T13:54:51Z</cp:lastPrinted>
  <dcterms:created xsi:type="dcterms:W3CDTF">2022-07-25T19:52:39Z</dcterms:created>
  <dcterms:modified xsi:type="dcterms:W3CDTF">2025-08-26T10:14:08Z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0x010100D1BFFE80FBD7664988447536F8D95A1C009762FA5A64BA6647B87F7C4A9245974F</vt:lpwstr>
  </property>
  <property fmtid="{D5CDD505-2E9C-101B-9397-08002B2CF9AE}" pid="3" name="_dlc_DocIdItemGuid">
    <vt:lpwstr>ba5b6a81-c920-4726-adc2-cee8454671c3</vt:lpwstr>
  </property>
  <property fmtid="{D5CDD505-2E9C-101B-9397-08002B2CF9AE}" pid="4" name="BD-GDPR-SletteKategori">
    <vt:lpwstr>5;#Løbende år + 5 år|8bba68fb-c1ce-4a18-88db-ce280b834c22</vt:lpwstr>
  </property>
  <property fmtid="{D5CDD505-2E9C-101B-9397-08002B2CF9AE}" pid="5" name="MediaServiceImageTags">
    <vt:lpwstr/>
  </property>
  <property fmtid="{D5CDD505-2E9C-101B-9397-08002B2CF9AE}" pid="6" name="BD_GDPR_DokumentKategori">
    <vt:lpwstr/>
  </property>
  <property fmtid="{D5CDD505-2E9C-101B-9397-08002B2CF9AE}" pid="7" name="_ExtendedDescription">
    <vt:lpwstr/>
  </property>
  <property fmtid="{D5CDD505-2E9C-101B-9397-08002B2CF9AE}" pid="8" name="BD_GDPR_Refnr">
    <vt:lpwstr/>
  </property>
  <property fmtid="{D5CDD505-2E9C-101B-9397-08002B2CF9AE}" pid="9" name="BD_GDPR_CPRNr">
    <vt:lpwstr/>
  </property>
  <property fmtid="{D5CDD505-2E9C-101B-9397-08002B2CF9AE}" pid="10" name="BD_x002d_GDPR_x002d_SletteKategori">
    <vt:lpwstr>5;#Løbende år + 5 år|8bba68fb-c1ce-4a18-88db-ce280b834c22</vt:lpwstr>
  </property>
</Properties>
</file>